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440" windowWidth="9510" windowHeight="4650" activeTab="0"/>
  </bookViews>
  <sheets>
    <sheet name="Analysis" sheetId="1" r:id="rId1"/>
  </sheets>
  <definedNames>
    <definedName name="Days_Week">'Analysis'!$B$5</definedName>
    <definedName name="Individuals_Involved">'Analysis'!$B$6</definedName>
    <definedName name="Invoicing">'Analysis'!$B$11</definedName>
    <definedName name="Order_Processing">'Analysis'!$B$9</definedName>
    <definedName name="_xlnm.Print_Area" localSheetId="0">'Analysis'!$A$1:$J$24</definedName>
    <definedName name="Production">'Analysis'!$B$12</definedName>
    <definedName name="Purchasing">'Analysis'!$B$14</definedName>
    <definedName name="Quotes">'Analysis'!$B$8</definedName>
    <definedName name="Recipe">'Analysis'!$B$13</definedName>
    <definedName name="Revisions">'Analysis'!$B$10</definedName>
    <definedName name="Weeks_Yr">'Analysis'!$B$4</definedName>
  </definedNames>
  <calcPr fullCalcOnLoad="1"/>
</workbook>
</file>

<file path=xl/sharedStrings.xml><?xml version="1.0" encoding="utf-8"?>
<sst xmlns="http://schemas.openxmlformats.org/spreadsheetml/2006/main" count="56" uniqueCount="49">
  <si>
    <t>Cost Benefit Analysis</t>
  </si>
  <si>
    <t>Change any of the yellow areas</t>
  </si>
  <si>
    <t>Gray = calculation fields</t>
  </si>
  <si>
    <t>Blue = Summary</t>
  </si>
  <si>
    <t>Days/Week &gt;&gt;</t>
  </si>
  <si>
    <t>Individuals Involved &gt;&gt;</t>
  </si>
  <si>
    <t>Weeks/Yr &gt;&gt;</t>
  </si>
  <si>
    <t>Times per Day</t>
  </si>
  <si>
    <t>Staff Cost $/Hr</t>
  </si>
  <si>
    <t>Operation Cost</t>
  </si>
  <si>
    <t>Savings minutes</t>
  </si>
  <si>
    <t>$ Savings per Job</t>
  </si>
  <si>
    <t>$ Savings per Day</t>
  </si>
  <si>
    <t>Hours per Day</t>
  </si>
  <si>
    <t>Quotes</t>
  </si>
  <si>
    <t>Order Processing</t>
  </si>
  <si>
    <t>Revisions - Quotes, Orders</t>
  </si>
  <si>
    <t>Invoicing</t>
  </si>
  <si>
    <t>Production Requirements</t>
  </si>
  <si>
    <t>Production Labels</t>
  </si>
  <si>
    <t>Totals</t>
  </si>
  <si>
    <t>Hrs</t>
  </si>
  <si>
    <t>Annual Hrs</t>
  </si>
  <si>
    <t>Daily Hrs</t>
  </si>
  <si>
    <t>% Savings</t>
  </si>
  <si>
    <t>Green = Savings by Job</t>
  </si>
  <si>
    <t>Lease Fee</t>
  </si>
  <si>
    <t>Daily</t>
  </si>
  <si>
    <t xml:space="preserve">Annual </t>
  </si>
  <si>
    <t xml:space="preserve">Purchasing </t>
  </si>
  <si>
    <t>Add your own</t>
  </si>
  <si>
    <t>Processing Jobs - Daily</t>
  </si>
  <si>
    <t>Periodic</t>
  </si>
  <si>
    <t>A/R Listing</t>
  </si>
  <si>
    <t>Sales By Category</t>
  </si>
  <si>
    <t>Current Time-min</t>
  </si>
  <si>
    <t>Times per Yr</t>
  </si>
  <si>
    <t>$ Savings per Yr</t>
  </si>
  <si>
    <t>Hours per Year</t>
  </si>
  <si>
    <t>Average Per Individual</t>
  </si>
  <si>
    <t>12 Mth</t>
  </si>
  <si>
    <t>24 Mth</t>
  </si>
  <si>
    <t>36 Mth</t>
  </si>
  <si>
    <t>Tracking</t>
  </si>
  <si>
    <t>Marketing Campaigns</t>
  </si>
  <si>
    <t>EMS = Eyewear Management Software</t>
  </si>
  <si>
    <t>Use EMS minutes</t>
  </si>
  <si>
    <t xml:space="preserve">Customer Recall </t>
  </si>
  <si>
    <t>Overall Savings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</si>
</sst>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44" fontId="3" fillId="0" borderId="0" xfId="17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17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2" xfId="17" applyFont="1" applyFill="1" applyBorder="1" applyAlignment="1">
      <alignment horizontal="center" vertical="center" wrapText="1"/>
    </xf>
    <xf numFmtId="44" fontId="3" fillId="2" borderId="3" xfId="17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44" fontId="3" fillId="3" borderId="6" xfId="17" applyFont="1" applyFill="1" applyBorder="1" applyAlignment="1" applyProtection="1">
      <alignment/>
      <protection locked="0"/>
    </xf>
    <xf numFmtId="0" fontId="3" fillId="0" borderId="5" xfId="0" applyFont="1" applyBorder="1" applyAlignment="1">
      <alignment horizontal="right"/>
    </xf>
    <xf numFmtId="43" fontId="3" fillId="2" borderId="0" xfId="0" applyNumberFormat="1" applyFont="1" applyFill="1" applyAlignment="1">
      <alignment/>
    </xf>
    <xf numFmtId="44" fontId="3" fillId="2" borderId="0" xfId="17" applyFont="1" applyFill="1" applyBorder="1" applyAlignment="1">
      <alignment/>
    </xf>
    <xf numFmtId="0" fontId="3" fillId="2" borderId="0" xfId="17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43" fontId="3" fillId="2" borderId="0" xfId="0" applyNumberFormat="1" applyFont="1" applyFill="1" applyAlignment="1">
      <alignment horizontal="right" vertical="center"/>
    </xf>
    <xf numFmtId="0" fontId="0" fillId="3" borderId="1" xfId="17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5" xfId="0" applyFont="1" applyBorder="1" applyAlignment="1">
      <alignment horizontal="center" vertical="center"/>
    </xf>
    <xf numFmtId="44" fontId="3" fillId="2" borderId="0" xfId="17" applyNumberFormat="1" applyFont="1" applyFill="1" applyAlignment="1">
      <alignment/>
    </xf>
    <xf numFmtId="169" fontId="6" fillId="2" borderId="0" xfId="15" applyNumberFormat="1" applyFont="1" applyFill="1" applyAlignment="1">
      <alignment/>
    </xf>
    <xf numFmtId="0" fontId="6" fillId="2" borderId="0" xfId="0" applyFont="1" applyFill="1" applyAlignment="1">
      <alignment vertical="center"/>
    </xf>
    <xf numFmtId="4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43" fontId="6" fillId="2" borderId="0" xfId="0" applyNumberFormat="1" applyFont="1" applyFill="1" applyAlignment="1">
      <alignment vertical="top"/>
    </xf>
    <xf numFmtId="0" fontId="6" fillId="2" borderId="0" xfId="0" applyFont="1" applyFill="1" applyAlignment="1">
      <alignment vertical="center" wrapText="1"/>
    </xf>
    <xf numFmtId="43" fontId="3" fillId="2" borderId="0" xfId="15" applyFont="1" applyFill="1" applyBorder="1" applyAlignment="1">
      <alignment/>
    </xf>
    <xf numFmtId="44" fontId="3" fillId="4" borderId="7" xfId="17" applyFont="1" applyFill="1" applyBorder="1" applyAlignment="1" applyProtection="1">
      <alignment/>
      <protection hidden="1"/>
    </xf>
    <xf numFmtId="44" fontId="3" fillId="4" borderId="7" xfId="17" applyFont="1" applyFill="1" applyBorder="1" applyAlignment="1" applyProtection="1">
      <alignment/>
      <protection/>
    </xf>
    <xf numFmtId="0" fontId="3" fillId="5" borderId="8" xfId="0" applyFont="1" applyFill="1" applyBorder="1" applyAlignment="1" applyProtection="1">
      <alignment/>
      <protection/>
    </xf>
    <xf numFmtId="0" fontId="3" fillId="5" borderId="6" xfId="0" applyFont="1" applyFill="1" applyBorder="1" applyAlignment="1" applyProtection="1">
      <alignment/>
      <protection/>
    </xf>
    <xf numFmtId="43" fontId="3" fillId="5" borderId="6" xfId="15" applyFont="1" applyFill="1" applyBorder="1" applyAlignment="1" applyProtection="1">
      <alignment/>
      <protection/>
    </xf>
    <xf numFmtId="44" fontId="3" fillId="5" borderId="6" xfId="17" applyFont="1" applyFill="1" applyBorder="1" applyAlignment="1" applyProtection="1">
      <alignment/>
      <protection/>
    </xf>
    <xf numFmtId="44" fontId="3" fillId="2" borderId="3" xfId="17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44" fontId="3" fillId="2" borderId="6" xfId="17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/>
      <protection/>
    </xf>
    <xf numFmtId="43" fontId="3" fillId="2" borderId="6" xfId="15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 hidden="1"/>
    </xf>
    <xf numFmtId="43" fontId="5" fillId="6" borderId="0" xfId="15" applyFont="1" applyFill="1" applyAlignment="1" applyProtection="1">
      <alignment vertical="center"/>
      <protection hidden="1"/>
    </xf>
    <xf numFmtId="43" fontId="5" fillId="6" borderId="0" xfId="0" applyNumberFormat="1" applyFont="1" applyFill="1" applyAlignment="1" applyProtection="1">
      <alignment/>
      <protection hidden="1"/>
    </xf>
    <xf numFmtId="43" fontId="5" fillId="6" borderId="0" xfId="15" applyFont="1" applyFill="1" applyAlignment="1" applyProtection="1">
      <alignment/>
      <protection hidden="1"/>
    </xf>
    <xf numFmtId="44" fontId="3" fillId="2" borderId="0" xfId="17" applyFont="1" applyFill="1" applyAlignment="1" applyProtection="1">
      <alignment horizontal="right"/>
      <protection hidden="1"/>
    </xf>
    <xf numFmtId="9" fontId="3" fillId="7" borderId="0" xfId="21" applyFont="1" applyFill="1" applyAlignment="1" applyProtection="1">
      <alignment/>
      <protection hidden="1" locked="0"/>
    </xf>
    <xf numFmtId="43" fontId="3" fillId="2" borderId="0" xfId="15" applyFont="1" applyFill="1" applyAlignment="1" applyProtection="1">
      <alignment horizontal="left"/>
      <protection hidden="1"/>
    </xf>
    <xf numFmtId="43" fontId="3" fillId="7" borderId="0" xfId="0" applyNumberFormat="1" applyFont="1" applyFill="1" applyAlignment="1" applyProtection="1">
      <alignment/>
      <protection hidden="1"/>
    </xf>
    <xf numFmtId="0" fontId="3" fillId="5" borderId="8" xfId="0" applyFont="1" applyFill="1" applyBorder="1" applyAlignment="1" applyProtection="1">
      <alignment/>
      <protection hidden="1"/>
    </xf>
    <xf numFmtId="0" fontId="3" fillId="5" borderId="6" xfId="0" applyFont="1" applyFill="1" applyBorder="1" applyAlignment="1" applyProtection="1">
      <alignment/>
      <protection hidden="1"/>
    </xf>
    <xf numFmtId="43" fontId="3" fillId="5" borderId="6" xfId="15" applyFont="1" applyFill="1" applyBorder="1" applyAlignment="1" applyProtection="1">
      <alignment/>
      <protection hidden="1"/>
    </xf>
    <xf numFmtId="44" fontId="3" fillId="5" borderId="6" xfId="17" applyFont="1" applyFill="1" applyBorder="1" applyAlignment="1" applyProtection="1">
      <alignment/>
      <protection hidden="1"/>
    </xf>
    <xf numFmtId="0" fontId="4" fillId="0" borderId="0" xfId="0" applyFont="1" applyAlignment="1">
      <alignment horizontal="center" vertical="center"/>
    </xf>
    <xf numFmtId="44" fontId="5" fillId="6" borderId="0" xfId="17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8" borderId="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44" fontId="5" fillId="6" borderId="0" xfId="17" applyFont="1" applyFill="1" applyBorder="1" applyAlignment="1" applyProtection="1">
      <alignment horizontal="center" vertical="center"/>
      <protection hidden="1"/>
    </xf>
    <xf numFmtId="0" fontId="7" fillId="2" borderId="0" xfId="17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762000</xdr:colOff>
      <xdr:row>0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1"/>
  <sheetViews>
    <sheetView tabSelected="1" workbookViewId="0" topLeftCell="A1">
      <pane ySplit="7" topLeftCell="BM8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19.421875" style="1" customWidth="1"/>
    <col min="2" max="2" width="7.57421875" style="1" customWidth="1"/>
    <col min="3" max="3" width="6.28125" style="1" customWidth="1"/>
    <col min="4" max="4" width="8.00390625" style="2" customWidth="1"/>
    <col min="5" max="5" width="9.00390625" style="2" customWidth="1"/>
    <col min="6" max="6" width="7.7109375" style="1" customWidth="1"/>
    <col min="7" max="7" width="8.421875" style="1" customWidth="1"/>
    <col min="8" max="8" width="7.57421875" style="1" customWidth="1"/>
    <col min="9" max="9" width="10.421875" style="1" customWidth="1"/>
    <col min="10" max="10" width="9.57421875" style="1" customWidth="1"/>
    <col min="11" max="11" width="9.57421875" style="3" bestFit="1" customWidth="1"/>
    <col min="12" max="15" width="8.8515625" style="3" customWidth="1"/>
    <col min="16" max="16384" width="8.8515625" style="1" customWidth="1"/>
  </cols>
  <sheetData>
    <row r="1" spans="1:15" s="4" customFormat="1" ht="24" customHeight="1">
      <c r="A1" s="5"/>
      <c r="B1" s="62" t="s">
        <v>0</v>
      </c>
      <c r="C1" s="62"/>
      <c r="D1" s="62"/>
      <c r="E1" s="62"/>
      <c r="F1" s="5"/>
      <c r="G1" s="5"/>
      <c r="H1" s="72" t="s">
        <v>48</v>
      </c>
      <c r="I1" s="72"/>
      <c r="J1" s="50" t="s">
        <v>21</v>
      </c>
      <c r="K1" s="31">
        <v>10000</v>
      </c>
      <c r="L1" s="32"/>
      <c r="M1" s="5"/>
      <c r="N1" s="5"/>
      <c r="O1" s="5"/>
    </row>
    <row r="2" spans="1:15" s="4" customFormat="1" ht="12">
      <c r="A2" s="5"/>
      <c r="B2" s="5"/>
      <c r="C2" s="5"/>
      <c r="D2" s="5"/>
      <c r="E2" s="5"/>
      <c r="F2" s="3"/>
      <c r="G2" s="25" t="s">
        <v>27</v>
      </c>
      <c r="H2" s="70">
        <f>SUM(I8:I16)+SUM(I18:I22)/(B4*B5)</f>
        <v>0</v>
      </c>
      <c r="I2" s="70"/>
      <c r="J2" s="51">
        <f>SUM(J8:J16)+SUM(J18:J22)/(B4*B5)</f>
        <v>0</v>
      </c>
      <c r="K2" s="33">
        <f>K1*1.05/12</f>
        <v>875</v>
      </c>
      <c r="L2" s="32" t="s">
        <v>40</v>
      </c>
      <c r="M2" s="5"/>
      <c r="N2" s="5"/>
      <c r="O2" s="5"/>
    </row>
    <row r="3" spans="1:12" ht="12">
      <c r="A3" s="8"/>
      <c r="B3" s="37"/>
      <c r="C3" s="68" t="s">
        <v>3</v>
      </c>
      <c r="D3" s="68"/>
      <c r="E3" s="68"/>
      <c r="F3" s="7"/>
      <c r="G3" s="24" t="s">
        <v>28</v>
      </c>
      <c r="H3" s="63">
        <f>H2*B5*B4</f>
        <v>0</v>
      </c>
      <c r="I3" s="63"/>
      <c r="J3" s="52">
        <f>J2*B5*B4</f>
        <v>0</v>
      </c>
      <c r="K3" s="33">
        <f>K2*12</f>
        <v>10500</v>
      </c>
      <c r="L3" s="34"/>
    </row>
    <row r="4" spans="1:12" ht="12.75">
      <c r="A4" s="8" t="s">
        <v>6</v>
      </c>
      <c r="B4" s="26">
        <v>50</v>
      </c>
      <c r="C4" s="65" t="s">
        <v>1</v>
      </c>
      <c r="D4" s="65"/>
      <c r="E4" s="65"/>
      <c r="F4" s="6"/>
      <c r="H4" s="71" t="s">
        <v>39</v>
      </c>
      <c r="I4" s="71"/>
      <c r="J4" s="71"/>
      <c r="K4" s="33">
        <f>K1*1.05*1.05/24</f>
        <v>459.375</v>
      </c>
      <c r="L4" s="34" t="s">
        <v>41</v>
      </c>
    </row>
    <row r="5" spans="1:12" ht="12.75">
      <c r="A5" s="8" t="s">
        <v>4</v>
      </c>
      <c r="B5" s="26">
        <v>6</v>
      </c>
      <c r="C5" s="66" t="s">
        <v>2</v>
      </c>
      <c r="D5" s="67"/>
      <c r="E5" s="67"/>
      <c r="F5" s="3"/>
      <c r="G5" s="23" t="s">
        <v>23</v>
      </c>
      <c r="H5" s="53">
        <f>J2/B$6</f>
        <v>0</v>
      </c>
      <c r="I5" s="54" t="s">
        <v>22</v>
      </c>
      <c r="J5" s="53">
        <f>J3/B$6</f>
        <v>0</v>
      </c>
      <c r="K5" s="33">
        <f>K4*12</f>
        <v>5512.5</v>
      </c>
      <c r="L5" s="34"/>
    </row>
    <row r="6" spans="1:12" ht="12.75">
      <c r="A6" s="9" t="s">
        <v>5</v>
      </c>
      <c r="B6" s="27">
        <v>1</v>
      </c>
      <c r="C6" s="69" t="s">
        <v>25</v>
      </c>
      <c r="D6" s="69"/>
      <c r="E6" s="69"/>
      <c r="F6" s="3"/>
      <c r="G6" s="3" t="s">
        <v>24</v>
      </c>
      <c r="H6" s="55"/>
      <c r="I6" s="56" t="s">
        <v>26</v>
      </c>
      <c r="J6" s="57">
        <f>H6*H3</f>
        <v>0</v>
      </c>
      <c r="K6" s="33">
        <f>K1/1.05*1.05*1.05/36</f>
        <v>291.6666666666667</v>
      </c>
      <c r="L6" s="34" t="s">
        <v>42</v>
      </c>
    </row>
    <row r="7" spans="1:15" s="10" customFormat="1" ht="23.25" customHeight="1">
      <c r="A7" s="12" t="s">
        <v>31</v>
      </c>
      <c r="B7" s="13" t="s">
        <v>35</v>
      </c>
      <c r="C7" s="13" t="s">
        <v>7</v>
      </c>
      <c r="D7" s="14" t="s">
        <v>8</v>
      </c>
      <c r="E7" s="15" t="s">
        <v>9</v>
      </c>
      <c r="F7" s="16" t="s">
        <v>46</v>
      </c>
      <c r="G7" s="13" t="s">
        <v>10</v>
      </c>
      <c r="H7" s="13" t="s">
        <v>11</v>
      </c>
      <c r="I7" s="13" t="s">
        <v>12</v>
      </c>
      <c r="J7" s="13" t="s">
        <v>13</v>
      </c>
      <c r="K7" s="35">
        <f>K6*12</f>
        <v>3500</v>
      </c>
      <c r="L7" s="36"/>
      <c r="M7" s="11"/>
      <c r="N7" s="11"/>
      <c r="O7" s="11"/>
    </row>
    <row r="8" spans="1:10" ht="11.25">
      <c r="A8" s="17" t="s">
        <v>14</v>
      </c>
      <c r="B8" s="18">
        <v>0</v>
      </c>
      <c r="C8" s="18">
        <v>0</v>
      </c>
      <c r="D8" s="19">
        <v>0</v>
      </c>
      <c r="E8" s="38">
        <f aca="true" t="shared" si="0" ref="E8:E22">(D8/60)*(C8*B8)</f>
        <v>0</v>
      </c>
      <c r="F8" s="58">
        <f aca="true" t="shared" si="1" ref="F8:F16">B8*0.2</f>
        <v>0</v>
      </c>
      <c r="G8" s="59">
        <f aca="true" t="shared" si="2" ref="G8:G22">B8-F8</f>
        <v>0</v>
      </c>
      <c r="H8" s="60">
        <f aca="true" t="shared" si="3" ref="H8:H22">D8/60*G8</f>
        <v>0</v>
      </c>
      <c r="I8" s="61">
        <f aca="true" t="shared" si="4" ref="I8:I22">C8*H8</f>
        <v>0</v>
      </c>
      <c r="J8" s="60">
        <f aca="true" t="shared" si="5" ref="J8:J22">C8*G8/60</f>
        <v>0</v>
      </c>
    </row>
    <row r="9" spans="1:10" ht="11.25">
      <c r="A9" s="17" t="s">
        <v>15</v>
      </c>
      <c r="B9" s="18">
        <v>0</v>
      </c>
      <c r="C9" s="18">
        <v>0</v>
      </c>
      <c r="D9" s="19">
        <v>0</v>
      </c>
      <c r="E9" s="38">
        <f t="shared" si="0"/>
        <v>0</v>
      </c>
      <c r="F9" s="58">
        <f t="shared" si="1"/>
        <v>0</v>
      </c>
      <c r="G9" s="59">
        <f t="shared" si="2"/>
        <v>0</v>
      </c>
      <c r="H9" s="60">
        <f t="shared" si="3"/>
        <v>0</v>
      </c>
      <c r="I9" s="61">
        <f t="shared" si="4"/>
        <v>0</v>
      </c>
      <c r="J9" s="60">
        <f t="shared" si="5"/>
        <v>0</v>
      </c>
    </row>
    <row r="10" spans="1:10" ht="11.25">
      <c r="A10" s="17" t="s">
        <v>16</v>
      </c>
      <c r="B10" s="18">
        <v>0</v>
      </c>
      <c r="C10" s="18">
        <v>0</v>
      </c>
      <c r="D10" s="19">
        <v>0</v>
      </c>
      <c r="E10" s="38">
        <f t="shared" si="0"/>
        <v>0</v>
      </c>
      <c r="F10" s="58">
        <f t="shared" si="1"/>
        <v>0</v>
      </c>
      <c r="G10" s="59">
        <f t="shared" si="2"/>
        <v>0</v>
      </c>
      <c r="H10" s="60">
        <f t="shared" si="3"/>
        <v>0</v>
      </c>
      <c r="I10" s="61">
        <f t="shared" si="4"/>
        <v>0</v>
      </c>
      <c r="J10" s="60">
        <f t="shared" si="5"/>
        <v>0</v>
      </c>
    </row>
    <row r="11" spans="1:10" ht="11.25">
      <c r="A11" s="17" t="s">
        <v>17</v>
      </c>
      <c r="B11" s="18">
        <v>0</v>
      </c>
      <c r="C11" s="18">
        <v>0</v>
      </c>
      <c r="D11" s="19">
        <v>0</v>
      </c>
      <c r="E11" s="38">
        <f t="shared" si="0"/>
        <v>0</v>
      </c>
      <c r="F11" s="58">
        <f t="shared" si="1"/>
        <v>0</v>
      </c>
      <c r="G11" s="59">
        <f t="shared" si="2"/>
        <v>0</v>
      </c>
      <c r="H11" s="60">
        <f t="shared" si="3"/>
        <v>0</v>
      </c>
      <c r="I11" s="61">
        <f t="shared" si="4"/>
        <v>0</v>
      </c>
      <c r="J11" s="60">
        <f t="shared" si="5"/>
        <v>0</v>
      </c>
    </row>
    <row r="12" spans="1:10" ht="11.25">
      <c r="A12" s="17" t="s">
        <v>18</v>
      </c>
      <c r="B12" s="18">
        <v>0</v>
      </c>
      <c r="C12" s="18">
        <v>0</v>
      </c>
      <c r="D12" s="19">
        <v>0</v>
      </c>
      <c r="E12" s="38">
        <f t="shared" si="0"/>
        <v>0</v>
      </c>
      <c r="F12" s="58">
        <f t="shared" si="1"/>
        <v>0</v>
      </c>
      <c r="G12" s="59">
        <f t="shared" si="2"/>
        <v>0</v>
      </c>
      <c r="H12" s="60">
        <f t="shared" si="3"/>
        <v>0</v>
      </c>
      <c r="I12" s="61">
        <f t="shared" si="4"/>
        <v>0</v>
      </c>
      <c r="J12" s="60">
        <f t="shared" si="5"/>
        <v>0</v>
      </c>
    </row>
    <row r="13" spans="1:10" ht="11.25">
      <c r="A13" s="17" t="s">
        <v>43</v>
      </c>
      <c r="B13" s="18">
        <v>0</v>
      </c>
      <c r="C13" s="18">
        <v>0</v>
      </c>
      <c r="D13" s="19">
        <v>0</v>
      </c>
      <c r="E13" s="38">
        <f t="shared" si="0"/>
        <v>0</v>
      </c>
      <c r="F13" s="58">
        <f t="shared" si="1"/>
        <v>0</v>
      </c>
      <c r="G13" s="59">
        <f t="shared" si="2"/>
        <v>0</v>
      </c>
      <c r="H13" s="60">
        <f t="shared" si="3"/>
        <v>0</v>
      </c>
      <c r="I13" s="61">
        <f t="shared" si="4"/>
        <v>0</v>
      </c>
      <c r="J13" s="60">
        <f t="shared" si="5"/>
        <v>0</v>
      </c>
    </row>
    <row r="14" spans="1:10" ht="11.25">
      <c r="A14" s="17" t="s">
        <v>29</v>
      </c>
      <c r="B14" s="18">
        <v>0</v>
      </c>
      <c r="C14" s="18">
        <v>0</v>
      </c>
      <c r="D14" s="19">
        <v>0</v>
      </c>
      <c r="E14" s="38">
        <f t="shared" si="0"/>
        <v>0</v>
      </c>
      <c r="F14" s="58">
        <f t="shared" si="1"/>
        <v>0</v>
      </c>
      <c r="G14" s="59">
        <f t="shared" si="2"/>
        <v>0</v>
      </c>
      <c r="H14" s="60">
        <f t="shared" si="3"/>
        <v>0</v>
      </c>
      <c r="I14" s="61">
        <f t="shared" si="4"/>
        <v>0</v>
      </c>
      <c r="J14" s="60">
        <f t="shared" si="5"/>
        <v>0</v>
      </c>
    </row>
    <row r="15" spans="1:10" ht="11.25">
      <c r="A15" s="17" t="s">
        <v>19</v>
      </c>
      <c r="B15" s="18">
        <v>0</v>
      </c>
      <c r="C15" s="18">
        <v>0</v>
      </c>
      <c r="D15" s="19">
        <v>0</v>
      </c>
      <c r="E15" s="38">
        <f>(D15/60)*(C15*B15)</f>
        <v>0</v>
      </c>
      <c r="F15" s="58">
        <f>B15*0.2</f>
        <v>0</v>
      </c>
      <c r="G15" s="59">
        <f>B15-F15</f>
        <v>0</v>
      </c>
      <c r="H15" s="60">
        <f>D15/60*G15</f>
        <v>0</v>
      </c>
      <c r="I15" s="61">
        <f>C15*H15</f>
        <v>0</v>
      </c>
      <c r="J15" s="60">
        <f>C15*G15/60</f>
        <v>0</v>
      </c>
    </row>
    <row r="16" spans="1:10" ht="11.25">
      <c r="A16" s="17" t="s">
        <v>30</v>
      </c>
      <c r="B16" s="18">
        <v>0</v>
      </c>
      <c r="C16" s="18">
        <v>0</v>
      </c>
      <c r="D16" s="19">
        <v>0</v>
      </c>
      <c r="E16" s="38">
        <f t="shared" si="0"/>
        <v>0</v>
      </c>
      <c r="F16" s="58">
        <f t="shared" si="1"/>
        <v>0</v>
      </c>
      <c r="G16" s="59">
        <f t="shared" si="2"/>
        <v>0</v>
      </c>
      <c r="H16" s="60">
        <f t="shared" si="3"/>
        <v>0</v>
      </c>
      <c r="I16" s="61">
        <f t="shared" si="4"/>
        <v>0</v>
      </c>
      <c r="J16" s="60">
        <f t="shared" si="5"/>
        <v>0</v>
      </c>
    </row>
    <row r="17" spans="1:10" ht="23.25" customHeight="1">
      <c r="A17" s="29" t="s">
        <v>32</v>
      </c>
      <c r="B17" s="13" t="s">
        <v>35</v>
      </c>
      <c r="C17" s="13" t="s">
        <v>36</v>
      </c>
      <c r="D17" s="14" t="s">
        <v>8</v>
      </c>
      <c r="E17" s="44" t="s">
        <v>9</v>
      </c>
      <c r="F17" s="45" t="s">
        <v>46</v>
      </c>
      <c r="G17" s="46" t="s">
        <v>10</v>
      </c>
      <c r="H17" s="46" t="s">
        <v>11</v>
      </c>
      <c r="I17" s="46" t="s">
        <v>37</v>
      </c>
      <c r="J17" s="46" t="s">
        <v>38</v>
      </c>
    </row>
    <row r="18" spans="1:10" ht="11.25">
      <c r="A18" s="17" t="s">
        <v>47</v>
      </c>
      <c r="B18" s="18">
        <v>0</v>
      </c>
      <c r="C18" s="18">
        <v>0</v>
      </c>
      <c r="D18" s="19">
        <v>0</v>
      </c>
      <c r="E18" s="39">
        <f t="shared" si="0"/>
        <v>0</v>
      </c>
      <c r="F18" s="40">
        <f>IF(B18&lt;&gt;0,0.5,0)</f>
        <v>0</v>
      </c>
      <c r="G18" s="41">
        <f>IF(B18&lt;&gt;0,B18-F18,F18)</f>
        <v>0</v>
      </c>
      <c r="H18" s="42">
        <f t="shared" si="3"/>
        <v>0</v>
      </c>
      <c r="I18" s="43">
        <f t="shared" si="4"/>
        <v>0</v>
      </c>
      <c r="J18" s="42">
        <f t="shared" si="5"/>
        <v>0</v>
      </c>
    </row>
    <row r="19" spans="1:10" ht="11.25">
      <c r="A19" s="17" t="s">
        <v>44</v>
      </c>
      <c r="B19" s="18">
        <v>0</v>
      </c>
      <c r="C19" s="18">
        <v>0</v>
      </c>
      <c r="D19" s="19">
        <v>0</v>
      </c>
      <c r="E19" s="39">
        <f t="shared" si="0"/>
        <v>0</v>
      </c>
      <c r="F19" s="40">
        <f>IF(B19&lt;&gt;0,0.5,0)</f>
        <v>0</v>
      </c>
      <c r="G19" s="41">
        <f>IF(B19&lt;&gt;0,B19-F19,F19)</f>
        <v>0</v>
      </c>
      <c r="H19" s="42">
        <f t="shared" si="3"/>
        <v>0</v>
      </c>
      <c r="I19" s="43">
        <f t="shared" si="4"/>
        <v>0</v>
      </c>
      <c r="J19" s="42">
        <f t="shared" si="5"/>
        <v>0</v>
      </c>
    </row>
    <row r="20" spans="1:10" ht="11.25">
      <c r="A20" s="17" t="s">
        <v>33</v>
      </c>
      <c r="B20" s="18">
        <v>0</v>
      </c>
      <c r="C20" s="18">
        <v>0</v>
      </c>
      <c r="D20" s="19">
        <v>0</v>
      </c>
      <c r="E20" s="39">
        <f t="shared" si="0"/>
        <v>0</v>
      </c>
      <c r="F20" s="40">
        <f>IF(B20&lt;&gt;0,0.5,0)</f>
        <v>0</v>
      </c>
      <c r="G20" s="41">
        <f>IF(B20&lt;&gt;0,B20-F20,F20)</f>
        <v>0</v>
      </c>
      <c r="H20" s="42">
        <f t="shared" si="3"/>
        <v>0</v>
      </c>
      <c r="I20" s="43">
        <f t="shared" si="4"/>
        <v>0</v>
      </c>
      <c r="J20" s="42">
        <f t="shared" si="5"/>
        <v>0</v>
      </c>
    </row>
    <row r="21" spans="1:10" ht="11.25">
      <c r="A21" s="28" t="s">
        <v>34</v>
      </c>
      <c r="B21" s="18">
        <v>0</v>
      </c>
      <c r="C21" s="18">
        <v>0</v>
      </c>
      <c r="D21" s="19">
        <v>0</v>
      </c>
      <c r="E21" s="39">
        <f t="shared" si="0"/>
        <v>0</v>
      </c>
      <c r="F21" s="40">
        <f>IF(B21&lt;&gt;0,0.5,0)</f>
        <v>0</v>
      </c>
      <c r="G21" s="41">
        <f>IF(B21&lt;&gt;0,B21-F21,F21)</f>
        <v>0</v>
      </c>
      <c r="H21" s="42">
        <f t="shared" si="3"/>
        <v>0</v>
      </c>
      <c r="I21" s="43">
        <f t="shared" si="4"/>
        <v>0</v>
      </c>
      <c r="J21" s="42">
        <f t="shared" si="5"/>
        <v>0</v>
      </c>
    </row>
    <row r="22" spans="1:10" ht="11.25">
      <c r="A22" s="28" t="s">
        <v>30</v>
      </c>
      <c r="B22" s="18">
        <v>0</v>
      </c>
      <c r="C22" s="18">
        <v>0</v>
      </c>
      <c r="D22" s="19">
        <v>0</v>
      </c>
      <c r="E22" s="39">
        <f t="shared" si="0"/>
        <v>0</v>
      </c>
      <c r="F22" s="40">
        <f>IF(B22&lt;&gt;0,0.5,0)</f>
        <v>0</v>
      </c>
      <c r="G22" s="41">
        <f>IF(B22&lt;&gt;0,B22-F22,F22)</f>
        <v>0</v>
      </c>
      <c r="H22" s="42">
        <f t="shared" si="3"/>
        <v>0</v>
      </c>
      <c r="I22" s="43">
        <f t="shared" si="4"/>
        <v>0</v>
      </c>
      <c r="J22" s="42">
        <f t="shared" si="5"/>
        <v>0</v>
      </c>
    </row>
    <row r="23" spans="1:10" ht="11.25">
      <c r="A23" s="20" t="s">
        <v>20</v>
      </c>
      <c r="B23" s="18">
        <v>0</v>
      </c>
      <c r="C23" s="18">
        <v>0</v>
      </c>
      <c r="D23" s="19">
        <v>0</v>
      </c>
      <c r="E23" s="47">
        <f aca="true" t="shared" si="6" ref="E23:J23">SUM(E8:E19)</f>
        <v>0</v>
      </c>
      <c r="F23" s="48">
        <f t="shared" si="6"/>
        <v>0</v>
      </c>
      <c r="G23" s="48">
        <f t="shared" si="6"/>
        <v>0</v>
      </c>
      <c r="H23" s="49">
        <f t="shared" si="6"/>
        <v>0</v>
      </c>
      <c r="I23" s="47">
        <f t="shared" si="6"/>
        <v>0</v>
      </c>
      <c r="J23" s="49">
        <f t="shared" si="6"/>
        <v>0</v>
      </c>
    </row>
    <row r="24" spans="2:10" ht="11.25">
      <c r="B24" s="3"/>
      <c r="C24" s="21"/>
      <c r="D24" s="22"/>
      <c r="E24" s="22"/>
      <c r="F24" s="64" t="s">
        <v>45</v>
      </c>
      <c r="G24" s="64"/>
      <c r="H24" s="64"/>
      <c r="I24" s="64"/>
      <c r="J24" s="64"/>
    </row>
    <row r="25" spans="1:10" ht="11.25">
      <c r="A25" s="3"/>
      <c r="B25" s="3"/>
      <c r="C25" s="3"/>
      <c r="D25" s="22"/>
      <c r="E25" s="22"/>
      <c r="F25" s="3"/>
      <c r="G25" s="3"/>
      <c r="H25" s="3"/>
      <c r="I25" s="3"/>
      <c r="J25" s="3"/>
    </row>
    <row r="26" spans="1:10" ht="11.25">
      <c r="A26" s="3"/>
      <c r="B26" s="3"/>
      <c r="C26" s="3"/>
      <c r="D26" s="22"/>
      <c r="E26" s="22"/>
      <c r="F26" s="3"/>
      <c r="G26" s="3"/>
      <c r="H26" s="3"/>
      <c r="I26" s="3"/>
      <c r="J26" s="3"/>
    </row>
    <row r="27" spans="1:10" ht="11.25">
      <c r="A27" s="3"/>
      <c r="B27" s="3"/>
      <c r="C27" s="3"/>
      <c r="D27" s="22"/>
      <c r="E27" s="22"/>
      <c r="F27" s="3"/>
      <c r="G27" s="3"/>
      <c r="H27" s="3"/>
      <c r="I27" s="3"/>
      <c r="J27" s="3"/>
    </row>
    <row r="28" spans="1:10" ht="11.25">
      <c r="A28" s="3"/>
      <c r="B28" s="3"/>
      <c r="C28" s="3"/>
      <c r="D28" s="22"/>
      <c r="E28" s="22"/>
      <c r="F28" s="3"/>
      <c r="G28" s="3"/>
      <c r="H28" s="3"/>
      <c r="I28" s="3"/>
      <c r="J28" s="3"/>
    </row>
    <row r="29" spans="1:10" ht="11.25">
      <c r="A29" s="3"/>
      <c r="B29" s="3"/>
      <c r="C29" s="3"/>
      <c r="D29" s="22"/>
      <c r="E29" s="22"/>
      <c r="F29" s="3"/>
      <c r="G29" s="3"/>
      <c r="H29" s="3"/>
      <c r="I29" s="3"/>
      <c r="J29" s="3"/>
    </row>
    <row r="30" spans="1:10" ht="11.25">
      <c r="A30" s="3"/>
      <c r="B30" s="3"/>
      <c r="C30" s="3"/>
      <c r="D30" s="22"/>
      <c r="E30" s="22"/>
      <c r="F30" s="3"/>
      <c r="G30" s="3"/>
      <c r="H30" s="3"/>
      <c r="I30" s="3"/>
      <c r="J30" s="3"/>
    </row>
    <row r="31" spans="1:10" ht="11.25">
      <c r="A31" s="3"/>
      <c r="B31" s="3"/>
      <c r="C31" s="3"/>
      <c r="D31" s="22"/>
      <c r="E31" s="22"/>
      <c r="F31" s="3"/>
      <c r="G31" s="3"/>
      <c r="H31" s="3"/>
      <c r="I31" s="3"/>
      <c r="J31" s="3"/>
    </row>
    <row r="32" spans="1:10" ht="11.25">
      <c r="A32" s="3"/>
      <c r="B32" s="3"/>
      <c r="C32" s="3"/>
      <c r="D32" s="30"/>
      <c r="E32" s="30"/>
      <c r="F32" s="3"/>
      <c r="G32" s="3"/>
      <c r="H32" s="3"/>
      <c r="I32" s="3"/>
      <c r="J32" s="3"/>
    </row>
    <row r="33" spans="1:10" ht="11.25">
      <c r="A33" s="3"/>
      <c r="B33" s="3"/>
      <c r="C33" s="3"/>
      <c r="D33" s="30"/>
      <c r="E33" s="30"/>
      <c r="F33" s="3"/>
      <c r="G33" s="3"/>
      <c r="H33" s="3"/>
      <c r="I33" s="3"/>
      <c r="J33" s="3"/>
    </row>
    <row r="34" spans="1:10" ht="11.25">
      <c r="A34" s="3"/>
      <c r="B34" s="3"/>
      <c r="C34" s="3"/>
      <c r="D34" s="30"/>
      <c r="E34" s="30"/>
      <c r="F34" s="3"/>
      <c r="G34" s="3"/>
      <c r="H34" s="3"/>
      <c r="I34" s="3"/>
      <c r="J34" s="3"/>
    </row>
    <row r="35" spans="1:10" ht="11.25">
      <c r="A35" s="3"/>
      <c r="B35" s="3"/>
      <c r="C35" s="3"/>
      <c r="D35" s="30"/>
      <c r="E35" s="30"/>
      <c r="F35" s="3"/>
      <c r="G35" s="3"/>
      <c r="H35" s="3"/>
      <c r="I35" s="3"/>
      <c r="J35" s="3"/>
    </row>
    <row r="36" spans="1:10" ht="11.25">
      <c r="A36" s="3"/>
      <c r="B36" s="3"/>
      <c r="C36" s="3"/>
      <c r="D36" s="30"/>
      <c r="E36" s="30"/>
      <c r="F36" s="3"/>
      <c r="G36" s="3"/>
      <c r="H36" s="3"/>
      <c r="I36" s="3"/>
      <c r="J36" s="3"/>
    </row>
    <row r="37" spans="1:10" ht="11.25">
      <c r="A37" s="3"/>
      <c r="B37" s="3"/>
      <c r="C37" s="3"/>
      <c r="D37" s="30"/>
      <c r="E37" s="30"/>
      <c r="F37" s="3"/>
      <c r="G37" s="3"/>
      <c r="H37" s="3"/>
      <c r="I37" s="3"/>
      <c r="J37" s="3"/>
    </row>
    <row r="38" spans="1:10" ht="11.25">
      <c r="A38" s="3"/>
      <c r="B38" s="3"/>
      <c r="C38" s="3"/>
      <c r="D38" s="30"/>
      <c r="E38" s="30"/>
      <c r="F38" s="3"/>
      <c r="G38" s="3"/>
      <c r="H38" s="3"/>
      <c r="I38" s="3"/>
      <c r="J38" s="3"/>
    </row>
    <row r="39" spans="1:10" ht="11.25">
      <c r="A39" s="3"/>
      <c r="B39" s="3"/>
      <c r="C39" s="3"/>
      <c r="D39" s="30"/>
      <c r="E39" s="30"/>
      <c r="F39" s="3"/>
      <c r="G39" s="3"/>
      <c r="H39" s="3"/>
      <c r="I39" s="3"/>
      <c r="J39" s="3"/>
    </row>
    <row r="40" spans="1:10" ht="11.25">
      <c r="A40" s="3"/>
      <c r="B40" s="3"/>
      <c r="C40" s="3"/>
      <c r="D40" s="30"/>
      <c r="E40" s="30"/>
      <c r="F40" s="3"/>
      <c r="G40" s="3"/>
      <c r="H40" s="3"/>
      <c r="I40" s="3"/>
      <c r="J40" s="3"/>
    </row>
    <row r="41" spans="1:10" ht="11.25">
      <c r="A41" s="3"/>
      <c r="B41" s="3"/>
      <c r="C41" s="3"/>
      <c r="D41" s="30"/>
      <c r="E41" s="30"/>
      <c r="F41" s="3"/>
      <c r="G41" s="3"/>
      <c r="H41" s="3"/>
      <c r="I41" s="3"/>
      <c r="J41" s="3"/>
    </row>
  </sheetData>
  <sheetProtection password="94A9" sheet="1" objects="1" scenarios="1"/>
  <mergeCells count="10">
    <mergeCell ref="B1:E1"/>
    <mergeCell ref="H3:I3"/>
    <mergeCell ref="F24:J24"/>
    <mergeCell ref="C4:E4"/>
    <mergeCell ref="C5:E5"/>
    <mergeCell ref="C3:E3"/>
    <mergeCell ref="C6:E6"/>
    <mergeCell ref="H2:I2"/>
    <mergeCell ref="H4:J4"/>
    <mergeCell ref="H1:I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Benefit Cost Analysis</dc:title>
  <dc:subject/>
  <dc:creator>Elli Surkes</dc:creator>
  <cp:keywords/>
  <dc:description/>
  <cp:lastModifiedBy>Elli</cp:lastModifiedBy>
  <cp:lastPrinted>2003-03-13T14:48:00Z</cp:lastPrinted>
  <dcterms:created xsi:type="dcterms:W3CDTF">2002-11-21T14:08:02Z</dcterms:created>
  <dcterms:modified xsi:type="dcterms:W3CDTF">2005-03-09T17:39:01Z</dcterms:modified>
  <cp:category/>
  <cp:version/>
  <cp:contentType/>
  <cp:contentStatus/>
</cp:coreProperties>
</file>